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к заполнять" state="visible" r:id="rId4"/>
    <sheet sheetId="2" name="Маршрут" state="visible" r:id="rId5"/>
    <sheet sheetId="3" name="Пример" state="visible" r:id="rId6"/>
  </sheets>
  <definedNames>
    <definedName name="_xlnm.Print_Area" localSheetId="1">'Маршрут'!$A1:$N30</definedName>
    <definedName name="_xlnm.Print_Area" localSheetId="2">'Пример'!$A1:$N30</definedName>
  </definedNames>
  <calcPr calcId="171027" fullCalcOnLoad="1"/>
</workbook>
</file>

<file path=xl/sharedStrings.xml><?xml version="1.0" encoding="utf-8"?>
<sst xmlns="http://schemas.openxmlformats.org/spreadsheetml/2006/main" count="75" uniqueCount="45">
  <si>
    <t>Как спланировать маршрут</t>
  </si>
  <si>
    <t>1. Сверху: дата, во сколько выходите, до скольки свободны и сколько минут занимает возвращение домой или на базу. Если свободны до времени после полуночи — впишите дату окончания: сама таблица сутки не прибавляет.</t>
  </si>
  <si>
    <t>2. Точки — по порядку визита, без пустых строк между ними. Для каждой — переезд к ней, ожидание, работа и перерыв после визита в минутах. Всё это вводите сами после проверки своего маршрута: таблица не знает дорог и не подставляет нормы. Нет ожидания или перерыва — впишите 0.</t>
  </si>
  <si>
    <t>3. Если у точки есть окно визита (например, магазин принимает до 20:20), впишите его: в этой модели окно относится ко всему визиту — от начала работы до её конца.</t>
  </si>
  <si>
    <t>4. Пустая клетка — «не знаю»: итог не считается, а таблица пишет, где не хватает времени. Сумма заполненных строк не выдаётся за полный маршрут.</t>
  </si>
  <si>
    <t>5. После выхода впишите факт: прибытие и конец визита. План от факта не меняется, факт из плана не заполняется — так видно, где план разошёлся с днём.</t>
  </si>
  <si>
    <t>6. Это план, а не гарантия длительности дороги. Доход таблица не считает: для этого — калькулятор чистого дохода на сайте.</t>
  </si>
  <si>
    <t>kurer-msk.ru/biblioteka/ — бесплатный шаблон, без регистрации.</t>
  </si>
  <si>
    <t>Маршрут на день</t>
  </si>
  <si>
    <t>Жёлтые клетки — ввод, серые считаются сами. Пример — на листе «Пример».</t>
  </si>
  <si>
    <t>Дата</t>
  </si>
  <si>
    <t>Окончание маршрута по плану</t>
  </si>
  <si>
    <t>служебно: начало, мин</t>
  </si>
  <si>
    <t>Начало: выхожу из дома или с базы</t>
  </si>
  <si>
    <t>Всего по плану, мин</t>
  </si>
  <si>
    <t>служебно: свободен до, мин</t>
  </si>
  <si>
    <t>Свободен до</t>
  </si>
  <si>
    <t>Запас (+) или превышение (−), мин</t>
  </si>
  <si>
    <t>Дата окончания, если после полуночи</t>
  </si>
  <si>
    <t>Точек без времени</t>
  </si>
  <si>
    <t>Возвращение домой или на базу, мин</t>
  </si>
  <si>
    <t>Точек, где визит выходит за окно</t>
  </si>
  <si>
    <t>Вывод</t>
  </si>
  <si>
    <t>Точка (условно)</t>
  </si>
  <si>
    <t>Окно визита: с</t>
  </si>
  <si>
    <t>Окно визита: до</t>
  </si>
  <si>
    <t>План: переезд к точке, мин</t>
  </si>
  <si>
    <t>План: ожидание, мин</t>
  </si>
  <si>
    <t>План: работа, мин</t>
  </si>
  <si>
    <t>План: перерыв после, мин</t>
  </si>
  <si>
    <t>План: прибытие</t>
  </si>
  <si>
    <t>План: конец визита</t>
  </si>
  <si>
    <t>Проверка окна</t>
  </si>
  <si>
    <t>Факт: прибытие</t>
  </si>
  <si>
    <t>Факт: конец визита</t>
  </si>
  <si>
    <t>Факт: заметка</t>
  </si>
  <si>
    <t>Факт − план по концу, мин</t>
  </si>
  <si>
    <t>служебно: прибытие, мин</t>
  </si>
  <si>
    <t>служебно: конец, мин</t>
  </si>
  <si>
    <t>служебно: готов ехать, мин</t>
  </si>
  <si>
    <t>Пример — учебный маршрут, минуты условные</t>
  </si>
  <si>
    <t>Три точки, старт 18:00, свободен до 21:00. Это не реальный московский маршрут.</t>
  </si>
  <si>
    <t>А</t>
  </si>
  <si>
    <t>Б</t>
  </si>
  <si>
    <t>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</si>
</sst>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hh:mm"/>
    <numFmt numFmtId="166" formatCode="+0;-0;0"/>
  </numFmts>
  <fonts count="8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1"/>
      <name val="Arial"/>
    </font>
    <font>
      <color rgb="FF45554D"/>
      <sz val="10"/>
      <name val="Arial"/>
    </font>
    <font>
      <b/>
      <sz val="10"/>
      <name val="Arial"/>
    </font>
    <font>
      <color rgb="FF7A8780"/>
      <sz val="9"/>
      <name val="Arial"/>
    </font>
    <font>
      <b/>
      <color rgb="FFFFFFFF"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F3F5F3"/>
      </patternFill>
    </fill>
    <fill>
      <patternFill patternType="solid">
        <fgColor rgb="FFF7F8F7"/>
      </patternFill>
    </fill>
    <fill>
      <patternFill patternType="solid">
        <fgColor rgb="FF0F1B16"/>
      </patternFill>
    </fill>
    <fill>
      <patternFill patternType="solid">
        <fgColor rgb="FF5D6C64"/>
      </patternFill>
    </fill>
  </fills>
  <borders count="2">
    <border>
      <left/>
      <right/>
      <top/>
      <bottom/>
      <diagonal/>
    </border>
    <border>
      <left style="thin">
        <color rgb="FFC9D2CC"/>
      </left>
      <right style="thin">
        <color rgb="FFC9D2CC"/>
      </right>
      <top style="thin">
        <color rgb="FFC9D2CC"/>
      </top>
      <bottom style="thin">
        <color rgb="FFC9D2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164" fontId="4" fillId="2" borderId="1" xfId="0" applyNumberFormat="1" applyFont="1" applyFill="1" applyBorder="1"/>
    <xf numFmtId="165" fontId="4" fillId="3" borderId="1" xfId="0" applyNumberFormat="1" applyFont="1" applyFill="1" applyBorder="1"/>
    <xf numFmtId="0" fontId="5" fillId="4" borderId="0" xfId="0" applyFont="1" applyFill="1"/>
    <xf numFmtId="165" fontId="4" fillId="2" borderId="1" xfId="0" applyNumberFormat="1" applyFont="1" applyFill="1" applyBorder="1"/>
    <xf numFmtId="1" fontId="4" fillId="3" borderId="1" xfId="0" applyNumberFormat="1" applyFont="1" applyFill="1" applyBorder="1"/>
    <xf numFmtId="166" fontId="4" fillId="3" borderId="1" xfId="0" applyNumberFormat="1" applyFont="1" applyFill="1" applyBorder="1"/>
    <xf numFmtId="1" fontId="4" fillId="2" borderId="1" xfId="0" applyNumberFormat="1" applyFont="1" applyFill="1" applyBorder="1"/>
    <xf numFmtId="0" fontId="4" fillId="3" borderId="1" xfId="0" applyFont="1" applyFill="1" applyBorder="1" applyAlignment="1">
      <alignment wrapText="1"/>
    </xf>
    <xf numFmtId="0" fontId="6" fillId="5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165" fontId="7" fillId="0" borderId="1" xfId="0" applyNumberFormat="1" applyFont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FE3C4"/>
        </patternFill>
      </fill>
    </dxf>
    <dxf>
      <fill>
        <patternFill patternType="solid">
          <bgColor rgb="FFFFE3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10" spans="1:1" x14ac:dyDescent="0.25">
      <c r="A10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workbookViewId="0">
      <pane xSplit="1" ySplit="10" topLeftCell="B11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4" max="4" width="10" customWidth="1"/>
    <col min="7" max="7" width="10" customWidth="1"/>
    <col min="10" max="10" width="36" customWidth="1"/>
    <col min="13" max="13" width="22" customWidth="1"/>
    <col min="14" max="17" width="10" customWidth="1"/>
  </cols>
  <sheetData>
    <row r="1" spans="1:1" x14ac:dyDescent="0.25">
      <c r="A1" s="1" t="s">
        <v>8</v>
      </c>
    </row>
    <row r="2" spans="1:1" x14ac:dyDescent="0.25">
      <c r="A2" s="3" t="s">
        <v>9</v>
      </c>
    </row>
    <row r="3" spans="1:17" x14ac:dyDescent="0.25">
      <c r="A3" s="4" t="s">
        <v>10</v>
      </c>
      <c r="B3" s="4"/>
      <c r="C3" s="4"/>
      <c r="D3" s="5"/>
      <c r="F3" t="s">
        <v>11</v>
      </c>
      <c r="G3"/>
      <c r="H3"/>
      <c r="I3"/>
      <c r="J3" s="6">
        <f>IF(OR(Q30="",$D$7="",COUNTA(A11:A30)=0),"",(Q30+$D$7)/1440)</f>
      </c>
      <c r="P3" s="7" t="s">
        <v>12</v>
      </c>
      <c r="Q3" s="7">
        <f>IF($D$4="","",ROUND($D$4*1440,0))</f>
      </c>
    </row>
    <row r="4" spans="1:17" x14ac:dyDescent="0.25">
      <c r="A4" s="4" t="s">
        <v>13</v>
      </c>
      <c r="B4" s="4"/>
      <c r="C4" s="4"/>
      <c r="D4" s="8"/>
      <c r="F4" t="s">
        <v>14</v>
      </c>
      <c r="G4"/>
      <c r="H4"/>
      <c r="I4"/>
      <c r="J4" s="9">
        <f>IF(OR(J3="",$Q$3=""),"",ROUND(J3*1440,0)-$Q$3)</f>
      </c>
      <c r="P4" s="7" t="s">
        <v>15</v>
      </c>
      <c r="Q4" s="7">
        <f>IF($D$5="","",ROUND(IF(OR($D$6="",$D$3=""),0,($D$6-$D$3)*1440)+$D$5*1440,0))</f>
      </c>
    </row>
    <row r="5" spans="1:10" x14ac:dyDescent="0.25">
      <c r="A5" s="4" t="s">
        <v>16</v>
      </c>
      <c r="B5" s="4"/>
      <c r="C5" s="4"/>
      <c r="D5" s="8"/>
      <c r="F5" t="s">
        <v>17</v>
      </c>
      <c r="G5"/>
      <c r="H5"/>
      <c r="I5"/>
      <c r="J5" s="10">
        <f>IF(OR(J3="",$Q$4=""),"",$Q$4-ROUND(J3*1440,0))</f>
      </c>
    </row>
    <row r="6" spans="1:10" x14ac:dyDescent="0.25">
      <c r="A6" s="4" t="s">
        <v>18</v>
      </c>
      <c r="B6" s="4"/>
      <c r="C6" s="4"/>
      <c r="D6" s="5"/>
      <c r="F6" t="s">
        <v>19</v>
      </c>
      <c r="G6"/>
      <c r="H6"/>
      <c r="I6"/>
      <c r="J6" s="9">
        <f>SUMPRODUCT((A11:A30&lt;&gt;"")*(((D11:D30="")+(E11:E30="")+(F11:F30="")+(G11:G30=""))&gt;0))</f>
      </c>
    </row>
    <row r="7" spans="1:10" x14ac:dyDescent="0.25">
      <c r="A7" s="4" t="s">
        <v>20</v>
      </c>
      <c r="B7" s="4"/>
      <c r="C7" s="4"/>
      <c r="D7" s="11"/>
      <c r="F7" t="s">
        <v>21</v>
      </c>
      <c r="G7"/>
      <c r="H7"/>
      <c r="I7"/>
      <c r="J7" s="9">
        <f>COUNTIF(J11:J30,"визит заканчивается позже окна*")</f>
      </c>
    </row>
    <row r="8" ht="30" customHeight="1" spans="6:14" x14ac:dyDescent="0.25">
      <c r="F8" s="4" t="s">
        <v>22</v>
      </c>
      <c r="G8" s="4"/>
      <c r="H8" s="4"/>
      <c r="I8" s="4"/>
      <c r="J8" s="12">
        <f>IF(COUNTA(A11:A30)=0,"",IF(J6&gt;0,"неполный маршрут: у "&amp;J6&amp;" точек не указано время — итог не считается",IF($D$7="","впишите время возвращения",IF($Q$4="","впишите, до скольки вы свободны",IF($Q$4&lt;=$Q$3,"«свободен до» не позже начала — проверьте время или впишите дату окончания",IF(J5&gt;=0,"помещается, запас "&amp;J5&amp;" мин","не помещается: превышение "&amp;(-J5)&amp;" мин")&amp;IF(J7&gt;0,"; у "&amp;J7&amp;" точек визит выходит за окно",""))))))</f>
      </c>
      <c r="K8" s="12"/>
      <c r="L8" s="12"/>
      <c r="M8" s="12"/>
      <c r="N8" s="12"/>
    </row>
    <row r="10" ht="44" customHeight="1" spans="1:17" x14ac:dyDescent="0.25">
      <c r="A10" s="13" t="s">
        <v>23</v>
      </c>
      <c r="B10" s="13" t="s">
        <v>24</v>
      </c>
      <c r="C10" s="13" t="s">
        <v>25</v>
      </c>
      <c r="D10" s="13" t="s">
        <v>26</v>
      </c>
      <c r="E10" s="13" t="s">
        <v>27</v>
      </c>
      <c r="F10" s="13" t="s">
        <v>28</v>
      </c>
      <c r="G10" s="13" t="s">
        <v>29</v>
      </c>
      <c r="H10" s="13" t="s">
        <v>30</v>
      </c>
      <c r="I10" s="13" t="s">
        <v>31</v>
      </c>
      <c r="J10" s="13" t="s">
        <v>32</v>
      </c>
      <c r="K10" s="13" t="s">
        <v>33</v>
      </c>
      <c r="L10" s="13" t="s">
        <v>34</v>
      </c>
      <c r="M10" s="13" t="s">
        <v>35</v>
      </c>
      <c r="N10" s="13" t="s">
        <v>36</v>
      </c>
      <c r="O10" s="14" t="s">
        <v>37</v>
      </c>
      <c r="P10" s="14" t="s">
        <v>38</v>
      </c>
      <c r="Q10" s="14" t="s">
        <v>39</v>
      </c>
    </row>
    <row r="11" spans="1:17" x14ac:dyDescent="0.25">
      <c r="A11" s="15"/>
      <c r="B11" s="16"/>
      <c r="C11" s="16"/>
      <c r="D11" s="15"/>
      <c r="E11" s="15"/>
      <c r="F11" s="15"/>
      <c r="G11" s="15"/>
      <c r="H11" s="17">
        <f>IF(O11="","",O11/1440)</f>
      </c>
      <c r="I11" s="17">
        <f>IF(P11="","",P11/1440)</f>
      </c>
      <c r="J11" s="18">
        <f>IF(A11="","",IF(P11="","нужно уточнить: переезд, ожидание или работа",IF(AND(C11&lt;&gt;"",P11&gt;ROUND(C11*1440,0)),"визит заканчивается позже окна на "&amp;(P11-ROUND(C11*1440,0))&amp;" мин",IF(AND(B11&lt;&gt;"",O11+E11&lt;ROUND(B11*1440,0)),"работа начнётся раньше окна на "&amp;(ROUND(B11*1440,0)-O11-E11)&amp;" мин — впишите ожидание",IF(AND(B11="",C11=""),"окна нет","в окне")))))</f>
      </c>
      <c r="K11" s="16"/>
      <c r="L11" s="16"/>
      <c r="M11" s="15"/>
      <c r="N11" s="18">
        <f>IF(OR(L11="",P11=""),"",ROUND(L11*1440,0)-P11)</f>
      </c>
      <c r="O11" s="19">
        <f>IF(A11="","",IF(OR($Q$3="",D11=""),"",$Q$3+D11))</f>
      </c>
      <c r="P11" s="19">
        <f>IF(OR(O11="",E11="",F11=""),"",O11+E11+F11)</f>
      </c>
      <c r="Q11" s="19">
        <f>IF(A11="",$Q$3,IF(OR(P11="",G11=""),"",P11+G11))</f>
      </c>
    </row>
    <row r="12" spans="1:17" x14ac:dyDescent="0.25">
      <c r="A12" s="15"/>
      <c r="B12" s="16"/>
      <c r="C12" s="16"/>
      <c r="D12" s="15"/>
      <c r="E12" s="15"/>
      <c r="F12" s="15"/>
      <c r="G12" s="15"/>
      <c r="H12" s="17">
        <f>IF(O12="","",O12/1440)</f>
      </c>
      <c r="I12" s="17">
        <f>IF(P12="","",P12/1440)</f>
      </c>
      <c r="J12" s="18">
        <f>IF(A12="","",IF(P12="","нужно уточнить: переезд, ожидание или работа",IF(AND(C12&lt;&gt;"",P12&gt;ROUND(C12*1440,0)),"визит заканчивается позже окна на "&amp;(P12-ROUND(C12*1440,0))&amp;" мин",IF(AND(B12&lt;&gt;"",O12+E12&lt;ROUND(B12*1440,0)),"работа начнётся раньше окна на "&amp;(ROUND(B12*1440,0)-O12-E12)&amp;" мин — впишите ожидание",IF(AND(B12="",C12=""),"окна нет","в окне")))))</f>
      </c>
      <c r="K12" s="16"/>
      <c r="L12" s="16"/>
      <c r="M12" s="15"/>
      <c r="N12" s="18">
        <f>IF(OR(L12="",P12=""),"",ROUND(L12*1440,0)-P12)</f>
      </c>
      <c r="O12" s="19">
        <f>IF(A12="","",IF(OR(Q11="",D12=""),"",Q11+D12))</f>
      </c>
      <c r="P12" s="19">
        <f>IF(OR(O12="",E12="",F12=""),"",O12+E12+F12)</f>
      </c>
      <c r="Q12" s="19">
        <f>IF(A12="",Q11,IF(OR(P12="",G12=""),"",P12+G12))</f>
      </c>
    </row>
    <row r="13" spans="1:17" x14ac:dyDescent="0.25">
      <c r="A13" s="15"/>
      <c r="B13" s="16"/>
      <c r="C13" s="16"/>
      <c r="D13" s="15"/>
      <c r="E13" s="15"/>
      <c r="F13" s="15"/>
      <c r="G13" s="15"/>
      <c r="H13" s="17">
        <f>IF(O13="","",O13/1440)</f>
      </c>
      <c r="I13" s="17">
        <f>IF(P13="","",P13/1440)</f>
      </c>
      <c r="J13" s="18">
        <f>IF(A13="","",IF(P13="","нужно уточнить: переезд, ожидание или работа",IF(AND(C13&lt;&gt;"",P13&gt;ROUND(C13*1440,0)),"визит заканчивается позже окна на "&amp;(P13-ROUND(C13*1440,0))&amp;" мин",IF(AND(B13&lt;&gt;"",O13+E13&lt;ROUND(B13*1440,0)),"работа начнётся раньше окна на "&amp;(ROUND(B13*1440,0)-O13-E13)&amp;" мин — впишите ожидание",IF(AND(B13="",C13=""),"окна нет","в окне")))))</f>
      </c>
      <c r="K13" s="16"/>
      <c r="L13" s="16"/>
      <c r="M13" s="15"/>
      <c r="N13" s="18">
        <f>IF(OR(L13="",P13=""),"",ROUND(L13*1440,0)-P13)</f>
      </c>
      <c r="O13" s="19">
        <f>IF(A13="","",IF(OR(Q12="",D13=""),"",Q12+D13))</f>
      </c>
      <c r="P13" s="19">
        <f>IF(OR(O13="",E13="",F13=""),"",O13+E13+F13)</f>
      </c>
      <c r="Q13" s="19">
        <f>IF(A13="",Q12,IF(OR(P13="",G13=""),"",P13+G13))</f>
      </c>
    </row>
    <row r="14" spans="1:17" x14ac:dyDescent="0.25">
      <c r="A14" s="15"/>
      <c r="B14" s="16"/>
      <c r="C14" s="16"/>
      <c r="D14" s="15"/>
      <c r="E14" s="15"/>
      <c r="F14" s="15"/>
      <c r="G14" s="15"/>
      <c r="H14" s="17">
        <f>IF(O14="","",O14/1440)</f>
      </c>
      <c r="I14" s="17">
        <f>IF(P14="","",P14/1440)</f>
      </c>
      <c r="J14" s="18">
        <f>IF(A14="","",IF(P14="","нужно уточнить: переезд, ожидание или работа",IF(AND(C14&lt;&gt;"",P14&gt;ROUND(C14*1440,0)),"визит заканчивается позже окна на "&amp;(P14-ROUND(C14*1440,0))&amp;" мин",IF(AND(B14&lt;&gt;"",O14+E14&lt;ROUND(B14*1440,0)),"работа начнётся раньше окна на "&amp;(ROUND(B14*1440,0)-O14-E14)&amp;" мин — впишите ожидание",IF(AND(B14="",C14=""),"окна нет","в окне")))))</f>
      </c>
      <c r="K14" s="16"/>
      <c r="L14" s="16"/>
      <c r="M14" s="15"/>
      <c r="N14" s="18">
        <f>IF(OR(L14="",P14=""),"",ROUND(L14*1440,0)-P14)</f>
      </c>
      <c r="O14" s="19">
        <f>IF(A14="","",IF(OR(Q13="",D14=""),"",Q13+D14))</f>
      </c>
      <c r="P14" s="19">
        <f>IF(OR(O14="",E14="",F14=""),"",O14+E14+F14)</f>
      </c>
      <c r="Q14" s="19">
        <f>IF(A14="",Q13,IF(OR(P14="",G14=""),"",P14+G14))</f>
      </c>
    </row>
    <row r="15" spans="1:17" x14ac:dyDescent="0.25">
      <c r="A15" s="15"/>
      <c r="B15" s="16"/>
      <c r="C15" s="16"/>
      <c r="D15" s="15"/>
      <c r="E15" s="15"/>
      <c r="F15" s="15"/>
      <c r="G15" s="15"/>
      <c r="H15" s="17">
        <f>IF(O15="","",O15/1440)</f>
      </c>
      <c r="I15" s="17">
        <f>IF(P15="","",P15/1440)</f>
      </c>
      <c r="J15" s="18">
        <f>IF(A15="","",IF(P15="","нужно уточнить: переезд, ожидание или работа",IF(AND(C15&lt;&gt;"",P15&gt;ROUND(C15*1440,0)),"визит заканчивается позже окна на "&amp;(P15-ROUND(C15*1440,0))&amp;" мин",IF(AND(B15&lt;&gt;"",O15+E15&lt;ROUND(B15*1440,0)),"работа начнётся раньше окна на "&amp;(ROUND(B15*1440,0)-O15-E15)&amp;" мин — впишите ожидание",IF(AND(B15="",C15=""),"окна нет","в окне")))))</f>
      </c>
      <c r="K15" s="16"/>
      <c r="L15" s="16"/>
      <c r="M15" s="15"/>
      <c r="N15" s="18">
        <f>IF(OR(L15="",P15=""),"",ROUND(L15*1440,0)-P15)</f>
      </c>
      <c r="O15" s="19">
        <f>IF(A15="","",IF(OR(Q14="",D15=""),"",Q14+D15))</f>
      </c>
      <c r="P15" s="19">
        <f>IF(OR(O15="",E15="",F15=""),"",O15+E15+F15)</f>
      </c>
      <c r="Q15" s="19">
        <f>IF(A15="",Q14,IF(OR(P15="",G15=""),"",P15+G15))</f>
      </c>
    </row>
    <row r="16" spans="1:17" x14ac:dyDescent="0.25">
      <c r="A16" s="15"/>
      <c r="B16" s="16"/>
      <c r="C16" s="16"/>
      <c r="D16" s="15"/>
      <c r="E16" s="15"/>
      <c r="F16" s="15"/>
      <c r="G16" s="15"/>
      <c r="H16" s="17">
        <f>IF(O16="","",O16/1440)</f>
      </c>
      <c r="I16" s="17">
        <f>IF(P16="","",P16/1440)</f>
      </c>
      <c r="J16" s="18">
        <f>IF(A16="","",IF(P16="","нужно уточнить: переезд, ожидание или работа",IF(AND(C16&lt;&gt;"",P16&gt;ROUND(C16*1440,0)),"визит заканчивается позже окна на "&amp;(P16-ROUND(C16*1440,0))&amp;" мин",IF(AND(B16&lt;&gt;"",O16+E16&lt;ROUND(B16*1440,0)),"работа начнётся раньше окна на "&amp;(ROUND(B16*1440,0)-O16-E16)&amp;" мин — впишите ожидание",IF(AND(B16="",C16=""),"окна нет","в окне")))))</f>
      </c>
      <c r="K16" s="16"/>
      <c r="L16" s="16"/>
      <c r="M16" s="15"/>
      <c r="N16" s="18">
        <f>IF(OR(L16="",P16=""),"",ROUND(L16*1440,0)-P16)</f>
      </c>
      <c r="O16" s="19">
        <f>IF(A16="","",IF(OR(Q15="",D16=""),"",Q15+D16))</f>
      </c>
      <c r="P16" s="19">
        <f>IF(OR(O16="",E16="",F16=""),"",O16+E16+F16)</f>
      </c>
      <c r="Q16" s="19">
        <f>IF(A16="",Q15,IF(OR(P16="",G16=""),"",P16+G16))</f>
      </c>
    </row>
    <row r="17" spans="1:17" x14ac:dyDescent="0.25">
      <c r="A17" s="15"/>
      <c r="B17" s="16"/>
      <c r="C17" s="16"/>
      <c r="D17" s="15"/>
      <c r="E17" s="15"/>
      <c r="F17" s="15"/>
      <c r="G17" s="15"/>
      <c r="H17" s="17">
        <f>IF(O17="","",O17/1440)</f>
      </c>
      <c r="I17" s="17">
        <f>IF(P17="","",P17/1440)</f>
      </c>
      <c r="J17" s="18">
        <f>IF(A17="","",IF(P17="","нужно уточнить: переезд, ожидание или работа",IF(AND(C17&lt;&gt;"",P17&gt;ROUND(C17*1440,0)),"визит заканчивается позже окна на "&amp;(P17-ROUND(C17*1440,0))&amp;" мин",IF(AND(B17&lt;&gt;"",O17+E17&lt;ROUND(B17*1440,0)),"работа начнётся раньше окна на "&amp;(ROUND(B17*1440,0)-O17-E17)&amp;" мин — впишите ожидание",IF(AND(B17="",C17=""),"окна нет","в окне")))))</f>
      </c>
      <c r="K17" s="16"/>
      <c r="L17" s="16"/>
      <c r="M17" s="15"/>
      <c r="N17" s="18">
        <f>IF(OR(L17="",P17=""),"",ROUND(L17*1440,0)-P17)</f>
      </c>
      <c r="O17" s="19">
        <f>IF(A17="","",IF(OR(Q16="",D17=""),"",Q16+D17))</f>
      </c>
      <c r="P17" s="19">
        <f>IF(OR(O17="",E17="",F17=""),"",O17+E17+F17)</f>
      </c>
      <c r="Q17" s="19">
        <f>IF(A17="",Q16,IF(OR(P17="",G17=""),"",P17+G17))</f>
      </c>
    </row>
    <row r="18" spans="1:17" x14ac:dyDescent="0.25">
      <c r="A18" s="15"/>
      <c r="B18" s="16"/>
      <c r="C18" s="16"/>
      <c r="D18" s="15"/>
      <c r="E18" s="15"/>
      <c r="F18" s="15"/>
      <c r="G18" s="15"/>
      <c r="H18" s="17">
        <f>IF(O18="","",O18/1440)</f>
      </c>
      <c r="I18" s="17">
        <f>IF(P18="","",P18/1440)</f>
      </c>
      <c r="J18" s="18">
        <f>IF(A18="","",IF(P18="","нужно уточнить: переезд, ожидание или работа",IF(AND(C18&lt;&gt;"",P18&gt;ROUND(C18*1440,0)),"визит заканчивается позже окна на "&amp;(P18-ROUND(C18*1440,0))&amp;" мин",IF(AND(B18&lt;&gt;"",O18+E18&lt;ROUND(B18*1440,0)),"работа начнётся раньше окна на "&amp;(ROUND(B18*1440,0)-O18-E18)&amp;" мин — впишите ожидание",IF(AND(B18="",C18=""),"окна нет","в окне")))))</f>
      </c>
      <c r="K18" s="16"/>
      <c r="L18" s="16"/>
      <c r="M18" s="15"/>
      <c r="N18" s="18">
        <f>IF(OR(L18="",P18=""),"",ROUND(L18*1440,0)-P18)</f>
      </c>
      <c r="O18" s="19">
        <f>IF(A18="","",IF(OR(Q17="",D18=""),"",Q17+D18))</f>
      </c>
      <c r="P18" s="19">
        <f>IF(OR(O18="",E18="",F18=""),"",O18+E18+F18)</f>
      </c>
      <c r="Q18" s="19">
        <f>IF(A18="",Q17,IF(OR(P18="",G18=""),"",P18+G18))</f>
      </c>
    </row>
    <row r="19" spans="1:17" x14ac:dyDescent="0.25">
      <c r="A19" s="15"/>
      <c r="B19" s="16"/>
      <c r="C19" s="16"/>
      <c r="D19" s="15"/>
      <c r="E19" s="15"/>
      <c r="F19" s="15"/>
      <c r="G19" s="15"/>
      <c r="H19" s="17">
        <f>IF(O19="","",O19/1440)</f>
      </c>
      <c r="I19" s="17">
        <f>IF(P19="","",P19/1440)</f>
      </c>
      <c r="J19" s="18">
        <f>IF(A19="","",IF(P19="","нужно уточнить: переезд, ожидание или работа",IF(AND(C19&lt;&gt;"",P19&gt;ROUND(C19*1440,0)),"визит заканчивается позже окна на "&amp;(P19-ROUND(C19*1440,0))&amp;" мин",IF(AND(B19&lt;&gt;"",O19+E19&lt;ROUND(B19*1440,0)),"работа начнётся раньше окна на "&amp;(ROUND(B19*1440,0)-O19-E19)&amp;" мин — впишите ожидание",IF(AND(B19="",C19=""),"окна нет","в окне")))))</f>
      </c>
      <c r="K19" s="16"/>
      <c r="L19" s="16"/>
      <c r="M19" s="15"/>
      <c r="N19" s="18">
        <f>IF(OR(L19="",P19=""),"",ROUND(L19*1440,0)-P19)</f>
      </c>
      <c r="O19" s="19">
        <f>IF(A19="","",IF(OR(Q18="",D19=""),"",Q18+D19))</f>
      </c>
      <c r="P19" s="19">
        <f>IF(OR(O19="",E19="",F19=""),"",O19+E19+F19)</f>
      </c>
      <c r="Q19" s="19">
        <f>IF(A19="",Q18,IF(OR(P19="",G19=""),"",P19+G19))</f>
      </c>
    </row>
    <row r="20" spans="1:17" x14ac:dyDescent="0.25">
      <c r="A20" s="15"/>
      <c r="B20" s="16"/>
      <c r="C20" s="16"/>
      <c r="D20" s="15"/>
      <c r="E20" s="15"/>
      <c r="F20" s="15"/>
      <c r="G20" s="15"/>
      <c r="H20" s="17">
        <f>IF(O20="","",O20/1440)</f>
      </c>
      <c r="I20" s="17">
        <f>IF(P20="","",P20/1440)</f>
      </c>
      <c r="J20" s="18">
        <f>IF(A20="","",IF(P20="","нужно уточнить: переезд, ожидание или работа",IF(AND(C20&lt;&gt;"",P20&gt;ROUND(C20*1440,0)),"визит заканчивается позже окна на "&amp;(P20-ROUND(C20*1440,0))&amp;" мин",IF(AND(B20&lt;&gt;"",O20+E20&lt;ROUND(B20*1440,0)),"работа начнётся раньше окна на "&amp;(ROUND(B20*1440,0)-O20-E20)&amp;" мин — впишите ожидание",IF(AND(B20="",C20=""),"окна нет","в окне")))))</f>
      </c>
      <c r="K20" s="16"/>
      <c r="L20" s="16"/>
      <c r="M20" s="15"/>
      <c r="N20" s="18">
        <f>IF(OR(L20="",P20=""),"",ROUND(L20*1440,0)-P20)</f>
      </c>
      <c r="O20" s="19">
        <f>IF(A20="","",IF(OR(Q19="",D20=""),"",Q19+D20))</f>
      </c>
      <c r="P20" s="19">
        <f>IF(OR(O20="",E20="",F20=""),"",O20+E20+F20)</f>
      </c>
      <c r="Q20" s="19">
        <f>IF(A20="",Q19,IF(OR(P20="",G20=""),"",P20+G20))</f>
      </c>
    </row>
    <row r="21" spans="1:17" x14ac:dyDescent="0.25">
      <c r="A21" s="15"/>
      <c r="B21" s="16"/>
      <c r="C21" s="16"/>
      <c r="D21" s="15"/>
      <c r="E21" s="15"/>
      <c r="F21" s="15"/>
      <c r="G21" s="15"/>
      <c r="H21" s="17">
        <f>IF(O21="","",O21/1440)</f>
      </c>
      <c r="I21" s="17">
        <f>IF(P21="","",P21/1440)</f>
      </c>
      <c r="J21" s="18">
        <f>IF(A21="","",IF(P21="","нужно уточнить: переезд, ожидание или работа",IF(AND(C21&lt;&gt;"",P21&gt;ROUND(C21*1440,0)),"визит заканчивается позже окна на "&amp;(P21-ROUND(C21*1440,0))&amp;" мин",IF(AND(B21&lt;&gt;"",O21+E21&lt;ROUND(B21*1440,0)),"работа начнётся раньше окна на "&amp;(ROUND(B21*1440,0)-O21-E21)&amp;" мин — впишите ожидание",IF(AND(B21="",C21=""),"окна нет","в окне")))))</f>
      </c>
      <c r="K21" s="16"/>
      <c r="L21" s="16"/>
      <c r="M21" s="15"/>
      <c r="N21" s="18">
        <f>IF(OR(L21="",P21=""),"",ROUND(L21*1440,0)-P21)</f>
      </c>
      <c r="O21" s="19">
        <f>IF(A21="","",IF(OR(Q20="",D21=""),"",Q20+D21))</f>
      </c>
      <c r="P21" s="19">
        <f>IF(OR(O21="",E21="",F21=""),"",O21+E21+F21)</f>
      </c>
      <c r="Q21" s="19">
        <f>IF(A21="",Q20,IF(OR(P21="",G21=""),"",P21+G21))</f>
      </c>
    </row>
    <row r="22" spans="1:17" x14ac:dyDescent="0.25">
      <c r="A22" s="15"/>
      <c r="B22" s="16"/>
      <c r="C22" s="16"/>
      <c r="D22" s="15"/>
      <c r="E22" s="15"/>
      <c r="F22" s="15"/>
      <c r="G22" s="15"/>
      <c r="H22" s="17">
        <f>IF(O22="","",O22/1440)</f>
      </c>
      <c r="I22" s="17">
        <f>IF(P22="","",P22/1440)</f>
      </c>
      <c r="J22" s="18">
        <f>IF(A22="","",IF(P22="","нужно уточнить: переезд, ожидание или работа",IF(AND(C22&lt;&gt;"",P22&gt;ROUND(C22*1440,0)),"визит заканчивается позже окна на "&amp;(P22-ROUND(C22*1440,0))&amp;" мин",IF(AND(B22&lt;&gt;"",O22+E22&lt;ROUND(B22*1440,0)),"работа начнётся раньше окна на "&amp;(ROUND(B22*1440,0)-O22-E22)&amp;" мин — впишите ожидание",IF(AND(B22="",C22=""),"окна нет","в окне")))))</f>
      </c>
      <c r="K22" s="16"/>
      <c r="L22" s="16"/>
      <c r="M22" s="15"/>
      <c r="N22" s="18">
        <f>IF(OR(L22="",P22=""),"",ROUND(L22*1440,0)-P22)</f>
      </c>
      <c r="O22" s="19">
        <f>IF(A22="","",IF(OR(Q21="",D22=""),"",Q21+D22))</f>
      </c>
      <c r="P22" s="19">
        <f>IF(OR(O22="",E22="",F22=""),"",O22+E22+F22)</f>
      </c>
      <c r="Q22" s="19">
        <f>IF(A22="",Q21,IF(OR(P22="",G22=""),"",P22+G22))</f>
      </c>
    </row>
    <row r="23" spans="1:17" x14ac:dyDescent="0.25">
      <c r="A23" s="15"/>
      <c r="B23" s="16"/>
      <c r="C23" s="16"/>
      <c r="D23" s="15"/>
      <c r="E23" s="15"/>
      <c r="F23" s="15"/>
      <c r="G23" s="15"/>
      <c r="H23" s="17">
        <f>IF(O23="","",O23/1440)</f>
      </c>
      <c r="I23" s="17">
        <f>IF(P23="","",P23/1440)</f>
      </c>
      <c r="J23" s="18">
        <f>IF(A23="","",IF(P23="","нужно уточнить: переезд, ожидание или работа",IF(AND(C23&lt;&gt;"",P23&gt;ROUND(C23*1440,0)),"визит заканчивается позже окна на "&amp;(P23-ROUND(C23*1440,0))&amp;" мин",IF(AND(B23&lt;&gt;"",O23+E23&lt;ROUND(B23*1440,0)),"работа начнётся раньше окна на "&amp;(ROUND(B23*1440,0)-O23-E23)&amp;" мин — впишите ожидание",IF(AND(B23="",C23=""),"окна нет","в окне")))))</f>
      </c>
      <c r="K23" s="16"/>
      <c r="L23" s="16"/>
      <c r="M23" s="15"/>
      <c r="N23" s="18">
        <f>IF(OR(L23="",P23=""),"",ROUND(L23*1440,0)-P23)</f>
      </c>
      <c r="O23" s="19">
        <f>IF(A23="","",IF(OR(Q22="",D23=""),"",Q22+D23))</f>
      </c>
      <c r="P23" s="19">
        <f>IF(OR(O23="",E23="",F23=""),"",O23+E23+F23)</f>
      </c>
      <c r="Q23" s="19">
        <f>IF(A23="",Q22,IF(OR(P23="",G23=""),"",P23+G23))</f>
      </c>
    </row>
    <row r="24" spans="1:17" x14ac:dyDescent="0.25">
      <c r="A24" s="15"/>
      <c r="B24" s="16"/>
      <c r="C24" s="16"/>
      <c r="D24" s="15"/>
      <c r="E24" s="15"/>
      <c r="F24" s="15"/>
      <c r="G24" s="15"/>
      <c r="H24" s="17">
        <f>IF(O24="","",O24/1440)</f>
      </c>
      <c r="I24" s="17">
        <f>IF(P24="","",P24/1440)</f>
      </c>
      <c r="J24" s="18">
        <f>IF(A24="","",IF(P24="","нужно уточнить: переезд, ожидание или работа",IF(AND(C24&lt;&gt;"",P24&gt;ROUND(C24*1440,0)),"визит заканчивается позже окна на "&amp;(P24-ROUND(C24*1440,0))&amp;" мин",IF(AND(B24&lt;&gt;"",O24+E24&lt;ROUND(B24*1440,0)),"работа начнётся раньше окна на "&amp;(ROUND(B24*1440,0)-O24-E24)&amp;" мин — впишите ожидание",IF(AND(B24="",C24=""),"окна нет","в окне")))))</f>
      </c>
      <c r="K24" s="16"/>
      <c r="L24" s="16"/>
      <c r="M24" s="15"/>
      <c r="N24" s="18">
        <f>IF(OR(L24="",P24=""),"",ROUND(L24*1440,0)-P24)</f>
      </c>
      <c r="O24" s="19">
        <f>IF(A24="","",IF(OR(Q23="",D24=""),"",Q23+D24))</f>
      </c>
      <c r="P24" s="19">
        <f>IF(OR(O24="",E24="",F24=""),"",O24+E24+F24)</f>
      </c>
      <c r="Q24" s="19">
        <f>IF(A24="",Q23,IF(OR(P24="",G24=""),"",P24+G24))</f>
      </c>
    </row>
    <row r="25" spans="1:17" x14ac:dyDescent="0.25">
      <c r="A25" s="15"/>
      <c r="B25" s="16"/>
      <c r="C25" s="16"/>
      <c r="D25" s="15"/>
      <c r="E25" s="15"/>
      <c r="F25" s="15"/>
      <c r="G25" s="15"/>
      <c r="H25" s="17">
        <f>IF(O25="","",O25/1440)</f>
      </c>
      <c r="I25" s="17">
        <f>IF(P25="","",P25/1440)</f>
      </c>
      <c r="J25" s="18">
        <f>IF(A25="","",IF(P25="","нужно уточнить: переезд, ожидание или работа",IF(AND(C25&lt;&gt;"",P25&gt;ROUND(C25*1440,0)),"визит заканчивается позже окна на "&amp;(P25-ROUND(C25*1440,0))&amp;" мин",IF(AND(B25&lt;&gt;"",O25+E25&lt;ROUND(B25*1440,0)),"работа начнётся раньше окна на "&amp;(ROUND(B25*1440,0)-O25-E25)&amp;" мин — впишите ожидание",IF(AND(B25="",C25=""),"окна нет","в окне")))))</f>
      </c>
      <c r="K25" s="16"/>
      <c r="L25" s="16"/>
      <c r="M25" s="15"/>
      <c r="N25" s="18">
        <f>IF(OR(L25="",P25=""),"",ROUND(L25*1440,0)-P25)</f>
      </c>
      <c r="O25" s="19">
        <f>IF(A25="","",IF(OR(Q24="",D25=""),"",Q24+D25))</f>
      </c>
      <c r="P25" s="19">
        <f>IF(OR(O25="",E25="",F25=""),"",O25+E25+F25)</f>
      </c>
      <c r="Q25" s="19">
        <f>IF(A25="",Q24,IF(OR(P25="",G25=""),"",P25+G25))</f>
      </c>
    </row>
    <row r="26" spans="1:17" x14ac:dyDescent="0.25">
      <c r="A26" s="15"/>
      <c r="B26" s="16"/>
      <c r="C26" s="16"/>
      <c r="D26" s="15"/>
      <c r="E26" s="15"/>
      <c r="F26" s="15"/>
      <c r="G26" s="15"/>
      <c r="H26" s="17">
        <f>IF(O26="","",O26/1440)</f>
      </c>
      <c r="I26" s="17">
        <f>IF(P26="","",P26/1440)</f>
      </c>
      <c r="J26" s="18">
        <f>IF(A26="","",IF(P26="","нужно уточнить: переезд, ожидание или работа",IF(AND(C26&lt;&gt;"",P26&gt;ROUND(C26*1440,0)),"визит заканчивается позже окна на "&amp;(P26-ROUND(C26*1440,0))&amp;" мин",IF(AND(B26&lt;&gt;"",O26+E26&lt;ROUND(B26*1440,0)),"работа начнётся раньше окна на "&amp;(ROUND(B26*1440,0)-O26-E26)&amp;" мин — впишите ожидание",IF(AND(B26="",C26=""),"окна нет","в окне")))))</f>
      </c>
      <c r="K26" s="16"/>
      <c r="L26" s="16"/>
      <c r="M26" s="15"/>
      <c r="N26" s="18">
        <f>IF(OR(L26="",P26=""),"",ROUND(L26*1440,0)-P26)</f>
      </c>
      <c r="O26" s="19">
        <f>IF(A26="","",IF(OR(Q25="",D26=""),"",Q25+D26))</f>
      </c>
      <c r="P26" s="19">
        <f>IF(OR(O26="",E26="",F26=""),"",O26+E26+F26)</f>
      </c>
      <c r="Q26" s="19">
        <f>IF(A26="",Q25,IF(OR(P26="",G26=""),"",P26+G26))</f>
      </c>
    </row>
    <row r="27" spans="1:17" x14ac:dyDescent="0.25">
      <c r="A27" s="15"/>
      <c r="B27" s="16"/>
      <c r="C27" s="16"/>
      <c r="D27" s="15"/>
      <c r="E27" s="15"/>
      <c r="F27" s="15"/>
      <c r="G27" s="15"/>
      <c r="H27" s="17">
        <f>IF(O27="","",O27/1440)</f>
      </c>
      <c r="I27" s="17">
        <f>IF(P27="","",P27/1440)</f>
      </c>
      <c r="J27" s="18">
        <f>IF(A27="","",IF(P27="","нужно уточнить: переезд, ожидание или работа",IF(AND(C27&lt;&gt;"",P27&gt;ROUND(C27*1440,0)),"визит заканчивается позже окна на "&amp;(P27-ROUND(C27*1440,0))&amp;" мин",IF(AND(B27&lt;&gt;"",O27+E27&lt;ROUND(B27*1440,0)),"работа начнётся раньше окна на "&amp;(ROUND(B27*1440,0)-O27-E27)&amp;" мин — впишите ожидание",IF(AND(B27="",C27=""),"окна нет","в окне")))))</f>
      </c>
      <c r="K27" s="16"/>
      <c r="L27" s="16"/>
      <c r="M27" s="15"/>
      <c r="N27" s="18">
        <f>IF(OR(L27="",P27=""),"",ROUND(L27*1440,0)-P27)</f>
      </c>
      <c r="O27" s="19">
        <f>IF(A27="","",IF(OR(Q26="",D27=""),"",Q26+D27))</f>
      </c>
      <c r="P27" s="19">
        <f>IF(OR(O27="",E27="",F27=""),"",O27+E27+F27)</f>
      </c>
      <c r="Q27" s="19">
        <f>IF(A27="",Q26,IF(OR(P27="",G27=""),"",P27+G27))</f>
      </c>
    </row>
    <row r="28" spans="1:17" x14ac:dyDescent="0.25">
      <c r="A28" s="15"/>
      <c r="B28" s="16"/>
      <c r="C28" s="16"/>
      <c r="D28" s="15"/>
      <c r="E28" s="15"/>
      <c r="F28" s="15"/>
      <c r="G28" s="15"/>
      <c r="H28" s="17">
        <f>IF(O28="","",O28/1440)</f>
      </c>
      <c r="I28" s="17">
        <f>IF(P28="","",P28/1440)</f>
      </c>
      <c r="J28" s="18">
        <f>IF(A28="","",IF(P28="","нужно уточнить: переезд, ожидание или работа",IF(AND(C28&lt;&gt;"",P28&gt;ROUND(C28*1440,0)),"визит заканчивается позже окна на "&amp;(P28-ROUND(C28*1440,0))&amp;" мин",IF(AND(B28&lt;&gt;"",O28+E28&lt;ROUND(B28*1440,0)),"работа начнётся раньше окна на "&amp;(ROUND(B28*1440,0)-O28-E28)&amp;" мин — впишите ожидание",IF(AND(B28="",C28=""),"окна нет","в окне")))))</f>
      </c>
      <c r="K28" s="16"/>
      <c r="L28" s="16"/>
      <c r="M28" s="15"/>
      <c r="N28" s="18">
        <f>IF(OR(L28="",P28=""),"",ROUND(L28*1440,0)-P28)</f>
      </c>
      <c r="O28" s="19">
        <f>IF(A28="","",IF(OR(Q27="",D28=""),"",Q27+D28))</f>
      </c>
      <c r="P28" s="19">
        <f>IF(OR(O28="",E28="",F28=""),"",O28+E28+F28)</f>
      </c>
      <c r="Q28" s="19">
        <f>IF(A28="",Q27,IF(OR(P28="",G28=""),"",P28+G28))</f>
      </c>
    </row>
    <row r="29" spans="1:17" x14ac:dyDescent="0.25">
      <c r="A29" s="15"/>
      <c r="B29" s="16"/>
      <c r="C29" s="16"/>
      <c r="D29" s="15"/>
      <c r="E29" s="15"/>
      <c r="F29" s="15"/>
      <c r="G29" s="15"/>
      <c r="H29" s="17">
        <f>IF(O29="","",O29/1440)</f>
      </c>
      <c r="I29" s="17">
        <f>IF(P29="","",P29/1440)</f>
      </c>
      <c r="J29" s="18">
        <f>IF(A29="","",IF(P29="","нужно уточнить: переезд, ожидание или работа",IF(AND(C29&lt;&gt;"",P29&gt;ROUND(C29*1440,0)),"визит заканчивается позже окна на "&amp;(P29-ROUND(C29*1440,0))&amp;" мин",IF(AND(B29&lt;&gt;"",O29+E29&lt;ROUND(B29*1440,0)),"работа начнётся раньше окна на "&amp;(ROUND(B29*1440,0)-O29-E29)&amp;" мин — впишите ожидание",IF(AND(B29="",C29=""),"окна нет","в окне")))))</f>
      </c>
      <c r="K29" s="16"/>
      <c r="L29" s="16"/>
      <c r="M29" s="15"/>
      <c r="N29" s="18">
        <f>IF(OR(L29="",P29=""),"",ROUND(L29*1440,0)-P29)</f>
      </c>
      <c r="O29" s="19">
        <f>IF(A29="","",IF(OR(Q28="",D29=""),"",Q28+D29))</f>
      </c>
      <c r="P29" s="19">
        <f>IF(OR(O29="",E29="",F29=""),"",O29+E29+F29)</f>
      </c>
      <c r="Q29" s="19">
        <f>IF(A29="",Q28,IF(OR(P29="",G29=""),"",P29+G29))</f>
      </c>
    </row>
    <row r="30" spans="1:17" x14ac:dyDescent="0.25">
      <c r="A30" s="15"/>
      <c r="B30" s="16"/>
      <c r="C30" s="16"/>
      <c r="D30" s="15"/>
      <c r="E30" s="15"/>
      <c r="F30" s="15"/>
      <c r="G30" s="15"/>
      <c r="H30" s="17">
        <f>IF(O30="","",O30/1440)</f>
      </c>
      <c r="I30" s="17">
        <f>IF(P30="","",P30/1440)</f>
      </c>
      <c r="J30" s="18">
        <f>IF(A30="","",IF(P30="","нужно уточнить: переезд, ожидание или работа",IF(AND(C30&lt;&gt;"",P30&gt;ROUND(C30*1440,0)),"визит заканчивается позже окна на "&amp;(P30-ROUND(C30*1440,0))&amp;" мин",IF(AND(B30&lt;&gt;"",O30+E30&lt;ROUND(B30*1440,0)),"работа начнётся раньше окна на "&amp;(ROUND(B30*1440,0)-O30-E30)&amp;" мин — впишите ожидание",IF(AND(B30="",C30=""),"окна нет","в окне")))))</f>
      </c>
      <c r="K30" s="16"/>
      <c r="L30" s="16"/>
      <c r="M30" s="15"/>
      <c r="N30" s="18">
        <f>IF(OR(L30="",P30=""),"",ROUND(L30*1440,0)-P30)</f>
      </c>
      <c r="O30" s="19">
        <f>IF(A30="","",IF(OR(Q29="",D30=""),"",Q29+D30))</f>
      </c>
      <c r="P30" s="19">
        <f>IF(OR(O30="",E30="",F30=""),"",O30+E30+F30)</f>
      </c>
      <c r="Q30" s="19">
        <f>IF(A30="",Q29,IF(OR(P30="",G30=""),"",P30+G30))</f>
      </c>
    </row>
  </sheetData>
  <autoFilter ref="A10:N30"/>
  <mergeCells count="12">
    <mergeCell ref="A3:C3"/>
    <mergeCell ref="F3:I3"/>
    <mergeCell ref="A4:C4"/>
    <mergeCell ref="F4:I4"/>
    <mergeCell ref="A5:C5"/>
    <mergeCell ref="F5:I5"/>
    <mergeCell ref="A6:C6"/>
    <mergeCell ref="F6:I6"/>
    <mergeCell ref="A7:C7"/>
    <mergeCell ref="F7:I7"/>
    <mergeCell ref="F8:I8"/>
    <mergeCell ref="J8:N8"/>
  </mergeCells>
  <conditionalFormatting sqref="J11:J30">
    <cfRule type="expression" dxfId="0" priority="1">
      <formula>AND($J11&lt;&gt;"",$J11&lt;&gt;"в окне",$J11&lt;&gt;"окна нет")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workbookViewId="0">
      <pane xSplit="1" ySplit="10" topLeftCell="B11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4" max="4" width="10" customWidth="1"/>
    <col min="7" max="7" width="10" customWidth="1"/>
    <col min="10" max="10" width="36" customWidth="1"/>
    <col min="13" max="13" width="22" customWidth="1"/>
    <col min="14" max="17" width="10" customWidth="1"/>
  </cols>
  <sheetData>
    <row r="1" spans="1:1" x14ac:dyDescent="0.25">
      <c r="A1" s="1" t="s">
        <v>40</v>
      </c>
    </row>
    <row r="2" spans="1:1" x14ac:dyDescent="0.25">
      <c r="A2" s="3" t="s">
        <v>41</v>
      </c>
    </row>
    <row r="3" spans="1:17" x14ac:dyDescent="0.25">
      <c r="A3" s="4" t="s">
        <v>10</v>
      </c>
      <c r="B3" s="4"/>
      <c r="C3" s="4"/>
      <c r="D3" s="5">
        <v>46318</v>
      </c>
      <c r="F3" t="s">
        <v>11</v>
      </c>
      <c r="G3"/>
      <c r="H3"/>
      <c r="I3"/>
      <c r="J3" s="6">
        <f>IF(OR(Q30="",$D$7="",COUNTA(A11:A30)=0),"",(Q30+$D$7)/1440)</f>
      </c>
      <c r="P3" s="7" t="s">
        <v>12</v>
      </c>
      <c r="Q3" s="7">
        <f>IF($D$4="","",ROUND($D$4*1440,0))</f>
      </c>
    </row>
    <row r="4" spans="1:17" x14ac:dyDescent="0.25">
      <c r="A4" s="4" t="s">
        <v>13</v>
      </c>
      <c r="B4" s="4"/>
      <c r="C4" s="4"/>
      <c r="D4" s="8">
        <v>0.75</v>
      </c>
      <c r="F4" t="s">
        <v>14</v>
      </c>
      <c r="G4"/>
      <c r="H4"/>
      <c r="I4"/>
      <c r="J4" s="9">
        <f>IF(OR(J3="",$Q$3=""),"",ROUND(J3*1440,0)-$Q$3)</f>
      </c>
      <c r="P4" s="7" t="s">
        <v>15</v>
      </c>
      <c r="Q4" s="7">
        <f>IF($D$5="","",ROUND(IF(OR($D$6="",$D$3=""),0,($D$6-$D$3)*1440)+$D$5*1440,0))</f>
      </c>
    </row>
    <row r="5" spans="1:10" x14ac:dyDescent="0.25">
      <c r="A5" s="4" t="s">
        <v>16</v>
      </c>
      <c r="B5" s="4"/>
      <c r="C5" s="4"/>
      <c r="D5" s="8">
        <v>0.875</v>
      </c>
      <c r="F5" t="s">
        <v>17</v>
      </c>
      <c r="G5"/>
      <c r="H5"/>
      <c r="I5"/>
      <c r="J5" s="10">
        <f>IF(OR(J3="",$Q$4=""),"",$Q$4-ROUND(J3*1440,0))</f>
      </c>
    </row>
    <row r="6" spans="1:10" x14ac:dyDescent="0.25">
      <c r="A6" s="4" t="s">
        <v>18</v>
      </c>
      <c r="B6" s="4"/>
      <c r="C6" s="4"/>
      <c r="D6" s="5"/>
      <c r="F6" t="s">
        <v>19</v>
      </c>
      <c r="G6"/>
      <c r="H6"/>
      <c r="I6"/>
      <c r="J6" s="9">
        <f>SUMPRODUCT((A11:A30&lt;&gt;"")*(((D11:D30="")+(E11:E30="")+(F11:F30="")+(G11:G30=""))&gt;0))</f>
      </c>
    </row>
    <row r="7" spans="1:10" x14ac:dyDescent="0.25">
      <c r="A7" s="4" t="s">
        <v>20</v>
      </c>
      <c r="B7" s="4"/>
      <c r="C7" s="4"/>
      <c r="D7" s="11">
        <v>25</v>
      </c>
      <c r="F7" t="s">
        <v>21</v>
      </c>
      <c r="G7"/>
      <c r="H7"/>
      <c r="I7"/>
      <c r="J7" s="9">
        <f>COUNTIF(J11:J30,"визит заканчивается позже окна*")</f>
      </c>
    </row>
    <row r="8" ht="30" customHeight="1" spans="6:14" x14ac:dyDescent="0.25">
      <c r="F8" s="4" t="s">
        <v>22</v>
      </c>
      <c r="G8" s="4"/>
      <c r="H8" s="4"/>
      <c r="I8" s="4"/>
      <c r="J8" s="12">
        <f>IF(COUNTA(A11:A30)=0,"",IF(J6&gt;0,"неполный маршрут: у "&amp;J6&amp;" точек не указано время — итог не считается",IF($D$7="","впишите время возвращения",IF($Q$4="","впишите, до скольки вы свободны",IF($Q$4&lt;=$Q$3,"«свободен до» не позже начала — проверьте время или впишите дату окончания",IF(J5&gt;=0,"помещается, запас "&amp;J5&amp;" мин","не помещается: превышение "&amp;(-J5)&amp;" мин")&amp;IF(J7&gt;0,"; у "&amp;J7&amp;" точек визит выходит за окно",""))))))</f>
      </c>
      <c r="K8" s="12"/>
      <c r="L8" s="12"/>
      <c r="M8" s="12"/>
      <c r="N8" s="12"/>
    </row>
    <row r="10" ht="44" customHeight="1" spans="1:17" x14ac:dyDescent="0.25">
      <c r="A10" s="13" t="s">
        <v>23</v>
      </c>
      <c r="B10" s="13" t="s">
        <v>24</v>
      </c>
      <c r="C10" s="13" t="s">
        <v>25</v>
      </c>
      <c r="D10" s="13" t="s">
        <v>26</v>
      </c>
      <c r="E10" s="13" t="s">
        <v>27</v>
      </c>
      <c r="F10" s="13" t="s">
        <v>28</v>
      </c>
      <c r="G10" s="13" t="s">
        <v>29</v>
      </c>
      <c r="H10" s="13" t="s">
        <v>30</v>
      </c>
      <c r="I10" s="13" t="s">
        <v>31</v>
      </c>
      <c r="J10" s="13" t="s">
        <v>32</v>
      </c>
      <c r="K10" s="13" t="s">
        <v>33</v>
      </c>
      <c r="L10" s="13" t="s">
        <v>34</v>
      </c>
      <c r="M10" s="13" t="s">
        <v>35</v>
      </c>
      <c r="N10" s="13" t="s">
        <v>36</v>
      </c>
      <c r="O10" s="14" t="s">
        <v>37</v>
      </c>
      <c r="P10" s="14" t="s">
        <v>38</v>
      </c>
      <c r="Q10" s="14" t="s">
        <v>39</v>
      </c>
    </row>
    <row r="11" spans="1:17" x14ac:dyDescent="0.25">
      <c r="A11" s="15" t="s">
        <v>42</v>
      </c>
      <c r="B11" s="16"/>
      <c r="C11" s="16"/>
      <c r="D11" s="15">
        <v>20</v>
      </c>
      <c r="E11" s="15">
        <v>0</v>
      </c>
      <c r="F11" s="15">
        <v>30</v>
      </c>
      <c r="G11" s="15">
        <v>0</v>
      </c>
      <c r="H11" s="17">
        <f>IF(O11="","",O11/1440)</f>
      </c>
      <c r="I11" s="17">
        <f>IF(P11="","",P11/1440)</f>
      </c>
      <c r="J11" s="18">
        <f>IF(A11="","",IF(P11="","нужно уточнить: переезд, ожидание или работа",IF(AND(C11&lt;&gt;"",P11&gt;ROUND(C11*1440,0)),"визит заканчивается позже окна на "&amp;(P11-ROUND(C11*1440,0))&amp;" мин",IF(AND(B11&lt;&gt;"",O11+E11&lt;ROUND(B11*1440,0)),"работа начнётся раньше окна на "&amp;(ROUND(B11*1440,0)-O11-E11)&amp;" мин — впишите ожидание",IF(AND(B11="",C11=""),"окна нет","в окне")))))</f>
      </c>
      <c r="K11" s="16"/>
      <c r="L11" s="16"/>
      <c r="M11" s="15"/>
      <c r="N11" s="18">
        <f>IF(OR(L11="",P11=""),"",ROUND(L11*1440,0)-P11)</f>
      </c>
      <c r="O11" s="19">
        <f>IF(A11="","",IF(OR($Q$3="",D11=""),"",$Q$3+D11))</f>
      </c>
      <c r="P11" s="19">
        <f>IF(OR(O11="",E11="",F11=""),"",O11+E11+F11)</f>
      </c>
      <c r="Q11" s="19">
        <f>IF(A11="",$Q$3,IF(OR(P11="",G11=""),"",P11+G11))</f>
      </c>
    </row>
    <row r="12" spans="1:17" x14ac:dyDescent="0.25">
      <c r="A12" s="15" t="s">
        <v>43</v>
      </c>
      <c r="B12" s="16"/>
      <c r="C12" s="16"/>
      <c r="D12" s="15">
        <v>15</v>
      </c>
      <c r="E12" s="15">
        <v>0</v>
      </c>
      <c r="F12" s="15">
        <v>35</v>
      </c>
      <c r="G12" s="15">
        <v>0</v>
      </c>
      <c r="H12" s="17">
        <f>IF(O12="","",O12/1440)</f>
      </c>
      <c r="I12" s="17">
        <f>IF(P12="","",P12/1440)</f>
      </c>
      <c r="J12" s="18">
        <f>IF(A12="","",IF(P12="","нужно уточнить: переезд, ожидание или работа",IF(AND(C12&lt;&gt;"",P12&gt;ROUND(C12*1440,0)),"визит заканчивается позже окна на "&amp;(P12-ROUND(C12*1440,0))&amp;" мин",IF(AND(B12&lt;&gt;"",O12+E12&lt;ROUND(B12*1440,0)),"работа начнётся раньше окна на "&amp;(ROUND(B12*1440,0)-O12-E12)&amp;" мин — впишите ожидание",IF(AND(B12="",C12=""),"окна нет","в окне")))))</f>
      </c>
      <c r="K12" s="16"/>
      <c r="L12" s="16"/>
      <c r="M12" s="15"/>
      <c r="N12" s="18">
        <f>IF(OR(L12="",P12=""),"",ROUND(L12*1440,0)-P12)</f>
      </c>
      <c r="O12" s="19">
        <f>IF(A12="","",IF(OR(Q11="",D12=""),"",Q11+D12))</f>
      </c>
      <c r="P12" s="19">
        <f>IF(OR(O12="",E12="",F12=""),"",O12+E12+F12)</f>
      </c>
      <c r="Q12" s="19">
        <f>IF(A12="",Q11,IF(OR(P12="",G12=""),"",P12+G12))</f>
      </c>
    </row>
    <row r="13" spans="1:17" x14ac:dyDescent="0.25">
      <c r="A13" s="15" t="s">
        <v>44</v>
      </c>
      <c r="B13" s="16"/>
      <c r="C13" s="16"/>
      <c r="D13" s="15">
        <v>20</v>
      </c>
      <c r="E13" s="15">
        <v>0</v>
      </c>
      <c r="F13" s="15">
        <v>25</v>
      </c>
      <c r="G13" s="15">
        <v>0</v>
      </c>
      <c r="H13" s="17">
        <f>IF(O13="","",O13/1440)</f>
      </c>
      <c r="I13" s="17">
        <f>IF(P13="","",P13/1440)</f>
      </c>
      <c r="J13" s="18">
        <f>IF(A13="","",IF(P13="","нужно уточнить: переезд, ожидание или работа",IF(AND(C13&lt;&gt;"",P13&gt;ROUND(C13*1440,0)),"визит заканчивается позже окна на "&amp;(P13-ROUND(C13*1440,0))&amp;" мин",IF(AND(B13&lt;&gt;"",O13+E13&lt;ROUND(B13*1440,0)),"работа начнётся раньше окна на "&amp;(ROUND(B13*1440,0)-O13-E13)&amp;" мин — впишите ожидание",IF(AND(B13="",C13=""),"окна нет","в окне")))))</f>
      </c>
      <c r="K13" s="16"/>
      <c r="L13" s="16"/>
      <c r="M13" s="15"/>
      <c r="N13" s="18">
        <f>IF(OR(L13="",P13=""),"",ROUND(L13*1440,0)-P13)</f>
      </c>
      <c r="O13" s="19">
        <f>IF(A13="","",IF(OR(Q12="",D13=""),"",Q12+D13))</f>
      </c>
      <c r="P13" s="19">
        <f>IF(OR(O13="",E13="",F13=""),"",O13+E13+F13)</f>
      </c>
      <c r="Q13" s="19">
        <f>IF(A13="",Q12,IF(OR(P13="",G13=""),"",P13+G13))</f>
      </c>
    </row>
    <row r="14" spans="1:17" x14ac:dyDescent="0.25">
      <c r="A14" s="15"/>
      <c r="B14" s="16"/>
      <c r="C14" s="16"/>
      <c r="D14" s="15"/>
      <c r="E14" s="15"/>
      <c r="F14" s="15"/>
      <c r="G14" s="15"/>
      <c r="H14" s="17">
        <f>IF(O14="","",O14/1440)</f>
      </c>
      <c r="I14" s="17">
        <f>IF(P14="","",P14/1440)</f>
      </c>
      <c r="J14" s="18">
        <f>IF(A14="","",IF(P14="","нужно уточнить: переезд, ожидание или работа",IF(AND(C14&lt;&gt;"",P14&gt;ROUND(C14*1440,0)),"визит заканчивается позже окна на "&amp;(P14-ROUND(C14*1440,0))&amp;" мин",IF(AND(B14&lt;&gt;"",O14+E14&lt;ROUND(B14*1440,0)),"работа начнётся раньше окна на "&amp;(ROUND(B14*1440,0)-O14-E14)&amp;" мин — впишите ожидание",IF(AND(B14="",C14=""),"окна нет","в окне")))))</f>
      </c>
      <c r="K14" s="16"/>
      <c r="L14" s="16"/>
      <c r="M14" s="15"/>
      <c r="N14" s="18">
        <f>IF(OR(L14="",P14=""),"",ROUND(L14*1440,0)-P14)</f>
      </c>
      <c r="O14" s="19">
        <f>IF(A14="","",IF(OR(Q13="",D14=""),"",Q13+D14))</f>
      </c>
      <c r="P14" s="19">
        <f>IF(OR(O14="",E14="",F14=""),"",O14+E14+F14)</f>
      </c>
      <c r="Q14" s="19">
        <f>IF(A14="",Q13,IF(OR(P14="",G14=""),"",P14+G14))</f>
      </c>
    </row>
    <row r="15" spans="1:17" x14ac:dyDescent="0.25">
      <c r="A15" s="15"/>
      <c r="B15" s="16"/>
      <c r="C15" s="16"/>
      <c r="D15" s="15"/>
      <c r="E15" s="15"/>
      <c r="F15" s="15"/>
      <c r="G15" s="15"/>
      <c r="H15" s="17">
        <f>IF(O15="","",O15/1440)</f>
      </c>
      <c r="I15" s="17">
        <f>IF(P15="","",P15/1440)</f>
      </c>
      <c r="J15" s="18">
        <f>IF(A15="","",IF(P15="","нужно уточнить: переезд, ожидание или работа",IF(AND(C15&lt;&gt;"",P15&gt;ROUND(C15*1440,0)),"визит заканчивается позже окна на "&amp;(P15-ROUND(C15*1440,0))&amp;" мин",IF(AND(B15&lt;&gt;"",O15+E15&lt;ROUND(B15*1440,0)),"работа начнётся раньше окна на "&amp;(ROUND(B15*1440,0)-O15-E15)&amp;" мин — впишите ожидание",IF(AND(B15="",C15=""),"окна нет","в окне")))))</f>
      </c>
      <c r="K15" s="16"/>
      <c r="L15" s="16"/>
      <c r="M15" s="15"/>
      <c r="N15" s="18">
        <f>IF(OR(L15="",P15=""),"",ROUND(L15*1440,0)-P15)</f>
      </c>
      <c r="O15" s="19">
        <f>IF(A15="","",IF(OR(Q14="",D15=""),"",Q14+D15))</f>
      </c>
      <c r="P15" s="19">
        <f>IF(OR(O15="",E15="",F15=""),"",O15+E15+F15)</f>
      </c>
      <c r="Q15" s="19">
        <f>IF(A15="",Q14,IF(OR(P15="",G15=""),"",P15+G15))</f>
      </c>
    </row>
    <row r="16" spans="1:17" x14ac:dyDescent="0.25">
      <c r="A16" s="15"/>
      <c r="B16" s="16"/>
      <c r="C16" s="16"/>
      <c r="D16" s="15"/>
      <c r="E16" s="15"/>
      <c r="F16" s="15"/>
      <c r="G16" s="15"/>
      <c r="H16" s="17">
        <f>IF(O16="","",O16/1440)</f>
      </c>
      <c r="I16" s="17">
        <f>IF(P16="","",P16/1440)</f>
      </c>
      <c r="J16" s="18">
        <f>IF(A16="","",IF(P16="","нужно уточнить: переезд, ожидание или работа",IF(AND(C16&lt;&gt;"",P16&gt;ROUND(C16*1440,0)),"визит заканчивается позже окна на "&amp;(P16-ROUND(C16*1440,0))&amp;" мин",IF(AND(B16&lt;&gt;"",O16+E16&lt;ROUND(B16*1440,0)),"работа начнётся раньше окна на "&amp;(ROUND(B16*1440,0)-O16-E16)&amp;" мин — впишите ожидание",IF(AND(B16="",C16=""),"окна нет","в окне")))))</f>
      </c>
      <c r="K16" s="16"/>
      <c r="L16" s="16"/>
      <c r="M16" s="15"/>
      <c r="N16" s="18">
        <f>IF(OR(L16="",P16=""),"",ROUND(L16*1440,0)-P16)</f>
      </c>
      <c r="O16" s="19">
        <f>IF(A16="","",IF(OR(Q15="",D16=""),"",Q15+D16))</f>
      </c>
      <c r="P16" s="19">
        <f>IF(OR(O16="",E16="",F16=""),"",O16+E16+F16)</f>
      </c>
      <c r="Q16" s="19">
        <f>IF(A16="",Q15,IF(OR(P16="",G16=""),"",P16+G16))</f>
      </c>
    </row>
    <row r="17" spans="1:17" x14ac:dyDescent="0.25">
      <c r="A17" s="15"/>
      <c r="B17" s="16"/>
      <c r="C17" s="16"/>
      <c r="D17" s="15"/>
      <c r="E17" s="15"/>
      <c r="F17" s="15"/>
      <c r="G17" s="15"/>
      <c r="H17" s="17">
        <f>IF(O17="","",O17/1440)</f>
      </c>
      <c r="I17" s="17">
        <f>IF(P17="","",P17/1440)</f>
      </c>
      <c r="J17" s="18">
        <f>IF(A17="","",IF(P17="","нужно уточнить: переезд, ожидание или работа",IF(AND(C17&lt;&gt;"",P17&gt;ROUND(C17*1440,0)),"визит заканчивается позже окна на "&amp;(P17-ROUND(C17*1440,0))&amp;" мин",IF(AND(B17&lt;&gt;"",O17+E17&lt;ROUND(B17*1440,0)),"работа начнётся раньше окна на "&amp;(ROUND(B17*1440,0)-O17-E17)&amp;" мин — впишите ожидание",IF(AND(B17="",C17=""),"окна нет","в окне")))))</f>
      </c>
      <c r="K17" s="16"/>
      <c r="L17" s="16"/>
      <c r="M17" s="15"/>
      <c r="N17" s="18">
        <f>IF(OR(L17="",P17=""),"",ROUND(L17*1440,0)-P17)</f>
      </c>
      <c r="O17" s="19">
        <f>IF(A17="","",IF(OR(Q16="",D17=""),"",Q16+D17))</f>
      </c>
      <c r="P17" s="19">
        <f>IF(OR(O17="",E17="",F17=""),"",O17+E17+F17)</f>
      </c>
      <c r="Q17" s="19">
        <f>IF(A17="",Q16,IF(OR(P17="",G17=""),"",P17+G17))</f>
      </c>
    </row>
    <row r="18" spans="1:17" x14ac:dyDescent="0.25">
      <c r="A18" s="15"/>
      <c r="B18" s="16"/>
      <c r="C18" s="16"/>
      <c r="D18" s="15"/>
      <c r="E18" s="15"/>
      <c r="F18" s="15"/>
      <c r="G18" s="15"/>
      <c r="H18" s="17">
        <f>IF(O18="","",O18/1440)</f>
      </c>
      <c r="I18" s="17">
        <f>IF(P18="","",P18/1440)</f>
      </c>
      <c r="J18" s="18">
        <f>IF(A18="","",IF(P18="","нужно уточнить: переезд, ожидание или работа",IF(AND(C18&lt;&gt;"",P18&gt;ROUND(C18*1440,0)),"визит заканчивается позже окна на "&amp;(P18-ROUND(C18*1440,0))&amp;" мин",IF(AND(B18&lt;&gt;"",O18+E18&lt;ROUND(B18*1440,0)),"работа начнётся раньше окна на "&amp;(ROUND(B18*1440,0)-O18-E18)&amp;" мин — впишите ожидание",IF(AND(B18="",C18=""),"окна нет","в окне")))))</f>
      </c>
      <c r="K18" s="16"/>
      <c r="L18" s="16"/>
      <c r="M18" s="15"/>
      <c r="N18" s="18">
        <f>IF(OR(L18="",P18=""),"",ROUND(L18*1440,0)-P18)</f>
      </c>
      <c r="O18" s="19">
        <f>IF(A18="","",IF(OR(Q17="",D18=""),"",Q17+D18))</f>
      </c>
      <c r="P18" s="19">
        <f>IF(OR(O18="",E18="",F18=""),"",O18+E18+F18)</f>
      </c>
      <c r="Q18" s="19">
        <f>IF(A18="",Q17,IF(OR(P18="",G18=""),"",P18+G18))</f>
      </c>
    </row>
    <row r="19" spans="1:17" x14ac:dyDescent="0.25">
      <c r="A19" s="15"/>
      <c r="B19" s="16"/>
      <c r="C19" s="16"/>
      <c r="D19" s="15"/>
      <c r="E19" s="15"/>
      <c r="F19" s="15"/>
      <c r="G19" s="15"/>
      <c r="H19" s="17">
        <f>IF(O19="","",O19/1440)</f>
      </c>
      <c r="I19" s="17">
        <f>IF(P19="","",P19/1440)</f>
      </c>
      <c r="J19" s="18">
        <f>IF(A19="","",IF(P19="","нужно уточнить: переезд, ожидание или работа",IF(AND(C19&lt;&gt;"",P19&gt;ROUND(C19*1440,0)),"визит заканчивается позже окна на "&amp;(P19-ROUND(C19*1440,0))&amp;" мин",IF(AND(B19&lt;&gt;"",O19+E19&lt;ROUND(B19*1440,0)),"работа начнётся раньше окна на "&amp;(ROUND(B19*1440,0)-O19-E19)&amp;" мин — впишите ожидание",IF(AND(B19="",C19=""),"окна нет","в окне")))))</f>
      </c>
      <c r="K19" s="16"/>
      <c r="L19" s="16"/>
      <c r="M19" s="15"/>
      <c r="N19" s="18">
        <f>IF(OR(L19="",P19=""),"",ROUND(L19*1440,0)-P19)</f>
      </c>
      <c r="O19" s="19">
        <f>IF(A19="","",IF(OR(Q18="",D19=""),"",Q18+D19))</f>
      </c>
      <c r="P19" s="19">
        <f>IF(OR(O19="",E19="",F19=""),"",O19+E19+F19)</f>
      </c>
      <c r="Q19" s="19">
        <f>IF(A19="",Q18,IF(OR(P19="",G19=""),"",P19+G19))</f>
      </c>
    </row>
    <row r="20" spans="1:17" x14ac:dyDescent="0.25">
      <c r="A20" s="15"/>
      <c r="B20" s="16"/>
      <c r="C20" s="16"/>
      <c r="D20" s="15"/>
      <c r="E20" s="15"/>
      <c r="F20" s="15"/>
      <c r="G20" s="15"/>
      <c r="H20" s="17">
        <f>IF(O20="","",O20/1440)</f>
      </c>
      <c r="I20" s="17">
        <f>IF(P20="","",P20/1440)</f>
      </c>
      <c r="J20" s="18">
        <f>IF(A20="","",IF(P20="","нужно уточнить: переезд, ожидание или работа",IF(AND(C20&lt;&gt;"",P20&gt;ROUND(C20*1440,0)),"визит заканчивается позже окна на "&amp;(P20-ROUND(C20*1440,0))&amp;" мин",IF(AND(B20&lt;&gt;"",O20+E20&lt;ROUND(B20*1440,0)),"работа начнётся раньше окна на "&amp;(ROUND(B20*1440,0)-O20-E20)&amp;" мин — впишите ожидание",IF(AND(B20="",C20=""),"окна нет","в окне")))))</f>
      </c>
      <c r="K20" s="16"/>
      <c r="L20" s="16"/>
      <c r="M20" s="15"/>
      <c r="N20" s="18">
        <f>IF(OR(L20="",P20=""),"",ROUND(L20*1440,0)-P20)</f>
      </c>
      <c r="O20" s="19">
        <f>IF(A20="","",IF(OR(Q19="",D20=""),"",Q19+D20))</f>
      </c>
      <c r="P20" s="19">
        <f>IF(OR(O20="",E20="",F20=""),"",O20+E20+F20)</f>
      </c>
      <c r="Q20" s="19">
        <f>IF(A20="",Q19,IF(OR(P20="",G20=""),"",P20+G20))</f>
      </c>
    </row>
    <row r="21" spans="1:17" x14ac:dyDescent="0.25">
      <c r="A21" s="15"/>
      <c r="B21" s="16"/>
      <c r="C21" s="16"/>
      <c r="D21" s="15"/>
      <c r="E21" s="15"/>
      <c r="F21" s="15"/>
      <c r="G21" s="15"/>
      <c r="H21" s="17">
        <f>IF(O21="","",O21/1440)</f>
      </c>
      <c r="I21" s="17">
        <f>IF(P21="","",P21/1440)</f>
      </c>
      <c r="J21" s="18">
        <f>IF(A21="","",IF(P21="","нужно уточнить: переезд, ожидание или работа",IF(AND(C21&lt;&gt;"",P21&gt;ROUND(C21*1440,0)),"визит заканчивается позже окна на "&amp;(P21-ROUND(C21*1440,0))&amp;" мин",IF(AND(B21&lt;&gt;"",O21+E21&lt;ROUND(B21*1440,0)),"работа начнётся раньше окна на "&amp;(ROUND(B21*1440,0)-O21-E21)&amp;" мин — впишите ожидание",IF(AND(B21="",C21=""),"окна нет","в окне")))))</f>
      </c>
      <c r="K21" s="16"/>
      <c r="L21" s="16"/>
      <c r="M21" s="15"/>
      <c r="N21" s="18">
        <f>IF(OR(L21="",P21=""),"",ROUND(L21*1440,0)-P21)</f>
      </c>
      <c r="O21" s="19">
        <f>IF(A21="","",IF(OR(Q20="",D21=""),"",Q20+D21))</f>
      </c>
      <c r="P21" s="19">
        <f>IF(OR(O21="",E21="",F21=""),"",O21+E21+F21)</f>
      </c>
      <c r="Q21" s="19">
        <f>IF(A21="",Q20,IF(OR(P21="",G21=""),"",P21+G21))</f>
      </c>
    </row>
    <row r="22" spans="1:17" x14ac:dyDescent="0.25">
      <c r="A22" s="15"/>
      <c r="B22" s="16"/>
      <c r="C22" s="16"/>
      <c r="D22" s="15"/>
      <c r="E22" s="15"/>
      <c r="F22" s="15"/>
      <c r="G22" s="15"/>
      <c r="H22" s="17">
        <f>IF(O22="","",O22/1440)</f>
      </c>
      <c r="I22" s="17">
        <f>IF(P22="","",P22/1440)</f>
      </c>
      <c r="J22" s="18">
        <f>IF(A22="","",IF(P22="","нужно уточнить: переезд, ожидание или работа",IF(AND(C22&lt;&gt;"",P22&gt;ROUND(C22*1440,0)),"визит заканчивается позже окна на "&amp;(P22-ROUND(C22*1440,0))&amp;" мин",IF(AND(B22&lt;&gt;"",O22+E22&lt;ROUND(B22*1440,0)),"работа начнётся раньше окна на "&amp;(ROUND(B22*1440,0)-O22-E22)&amp;" мин — впишите ожидание",IF(AND(B22="",C22=""),"окна нет","в окне")))))</f>
      </c>
      <c r="K22" s="16"/>
      <c r="L22" s="16"/>
      <c r="M22" s="15"/>
      <c r="N22" s="18">
        <f>IF(OR(L22="",P22=""),"",ROUND(L22*1440,0)-P22)</f>
      </c>
      <c r="O22" s="19">
        <f>IF(A22="","",IF(OR(Q21="",D22=""),"",Q21+D22))</f>
      </c>
      <c r="P22" s="19">
        <f>IF(OR(O22="",E22="",F22=""),"",O22+E22+F22)</f>
      </c>
      <c r="Q22" s="19">
        <f>IF(A22="",Q21,IF(OR(P22="",G22=""),"",P22+G22))</f>
      </c>
    </row>
    <row r="23" spans="1:17" x14ac:dyDescent="0.25">
      <c r="A23" s="15"/>
      <c r="B23" s="16"/>
      <c r="C23" s="16"/>
      <c r="D23" s="15"/>
      <c r="E23" s="15"/>
      <c r="F23" s="15"/>
      <c r="G23" s="15"/>
      <c r="H23" s="17">
        <f>IF(O23="","",O23/1440)</f>
      </c>
      <c r="I23" s="17">
        <f>IF(P23="","",P23/1440)</f>
      </c>
      <c r="J23" s="18">
        <f>IF(A23="","",IF(P23="","нужно уточнить: переезд, ожидание или работа",IF(AND(C23&lt;&gt;"",P23&gt;ROUND(C23*1440,0)),"визит заканчивается позже окна на "&amp;(P23-ROUND(C23*1440,0))&amp;" мин",IF(AND(B23&lt;&gt;"",O23+E23&lt;ROUND(B23*1440,0)),"работа начнётся раньше окна на "&amp;(ROUND(B23*1440,0)-O23-E23)&amp;" мин — впишите ожидание",IF(AND(B23="",C23=""),"окна нет","в окне")))))</f>
      </c>
      <c r="K23" s="16"/>
      <c r="L23" s="16"/>
      <c r="M23" s="15"/>
      <c r="N23" s="18">
        <f>IF(OR(L23="",P23=""),"",ROUND(L23*1440,0)-P23)</f>
      </c>
      <c r="O23" s="19">
        <f>IF(A23="","",IF(OR(Q22="",D23=""),"",Q22+D23))</f>
      </c>
      <c r="P23" s="19">
        <f>IF(OR(O23="",E23="",F23=""),"",O23+E23+F23)</f>
      </c>
      <c r="Q23" s="19">
        <f>IF(A23="",Q22,IF(OR(P23="",G23=""),"",P23+G23))</f>
      </c>
    </row>
    <row r="24" spans="1:17" x14ac:dyDescent="0.25">
      <c r="A24" s="15"/>
      <c r="B24" s="16"/>
      <c r="C24" s="16"/>
      <c r="D24" s="15"/>
      <c r="E24" s="15"/>
      <c r="F24" s="15"/>
      <c r="G24" s="15"/>
      <c r="H24" s="17">
        <f>IF(O24="","",O24/1440)</f>
      </c>
      <c r="I24" s="17">
        <f>IF(P24="","",P24/1440)</f>
      </c>
      <c r="J24" s="18">
        <f>IF(A24="","",IF(P24="","нужно уточнить: переезд, ожидание или работа",IF(AND(C24&lt;&gt;"",P24&gt;ROUND(C24*1440,0)),"визит заканчивается позже окна на "&amp;(P24-ROUND(C24*1440,0))&amp;" мин",IF(AND(B24&lt;&gt;"",O24+E24&lt;ROUND(B24*1440,0)),"работа начнётся раньше окна на "&amp;(ROUND(B24*1440,0)-O24-E24)&amp;" мин — впишите ожидание",IF(AND(B24="",C24=""),"окна нет","в окне")))))</f>
      </c>
      <c r="K24" s="16"/>
      <c r="L24" s="16"/>
      <c r="M24" s="15"/>
      <c r="N24" s="18">
        <f>IF(OR(L24="",P24=""),"",ROUND(L24*1440,0)-P24)</f>
      </c>
      <c r="O24" s="19">
        <f>IF(A24="","",IF(OR(Q23="",D24=""),"",Q23+D24))</f>
      </c>
      <c r="P24" s="19">
        <f>IF(OR(O24="",E24="",F24=""),"",O24+E24+F24)</f>
      </c>
      <c r="Q24" s="19">
        <f>IF(A24="",Q23,IF(OR(P24="",G24=""),"",P24+G24))</f>
      </c>
    </row>
    <row r="25" spans="1:17" x14ac:dyDescent="0.25">
      <c r="A25" s="15"/>
      <c r="B25" s="16"/>
      <c r="C25" s="16"/>
      <c r="D25" s="15"/>
      <c r="E25" s="15"/>
      <c r="F25" s="15"/>
      <c r="G25" s="15"/>
      <c r="H25" s="17">
        <f>IF(O25="","",O25/1440)</f>
      </c>
      <c r="I25" s="17">
        <f>IF(P25="","",P25/1440)</f>
      </c>
      <c r="J25" s="18">
        <f>IF(A25="","",IF(P25="","нужно уточнить: переезд, ожидание или работа",IF(AND(C25&lt;&gt;"",P25&gt;ROUND(C25*1440,0)),"визит заканчивается позже окна на "&amp;(P25-ROUND(C25*1440,0))&amp;" мин",IF(AND(B25&lt;&gt;"",O25+E25&lt;ROUND(B25*1440,0)),"работа начнётся раньше окна на "&amp;(ROUND(B25*1440,0)-O25-E25)&amp;" мин — впишите ожидание",IF(AND(B25="",C25=""),"окна нет","в окне")))))</f>
      </c>
      <c r="K25" s="16"/>
      <c r="L25" s="16"/>
      <c r="M25" s="15"/>
      <c r="N25" s="18">
        <f>IF(OR(L25="",P25=""),"",ROUND(L25*1440,0)-P25)</f>
      </c>
      <c r="O25" s="19">
        <f>IF(A25="","",IF(OR(Q24="",D25=""),"",Q24+D25))</f>
      </c>
      <c r="P25" s="19">
        <f>IF(OR(O25="",E25="",F25=""),"",O25+E25+F25)</f>
      </c>
      <c r="Q25" s="19">
        <f>IF(A25="",Q24,IF(OR(P25="",G25=""),"",P25+G25))</f>
      </c>
    </row>
    <row r="26" spans="1:17" x14ac:dyDescent="0.25">
      <c r="A26" s="15"/>
      <c r="B26" s="16"/>
      <c r="C26" s="16"/>
      <c r="D26" s="15"/>
      <c r="E26" s="15"/>
      <c r="F26" s="15"/>
      <c r="G26" s="15"/>
      <c r="H26" s="17">
        <f>IF(O26="","",O26/1440)</f>
      </c>
      <c r="I26" s="17">
        <f>IF(P26="","",P26/1440)</f>
      </c>
      <c r="J26" s="18">
        <f>IF(A26="","",IF(P26="","нужно уточнить: переезд, ожидание или работа",IF(AND(C26&lt;&gt;"",P26&gt;ROUND(C26*1440,0)),"визит заканчивается позже окна на "&amp;(P26-ROUND(C26*1440,0))&amp;" мин",IF(AND(B26&lt;&gt;"",O26+E26&lt;ROUND(B26*1440,0)),"работа начнётся раньше окна на "&amp;(ROUND(B26*1440,0)-O26-E26)&amp;" мин — впишите ожидание",IF(AND(B26="",C26=""),"окна нет","в окне")))))</f>
      </c>
      <c r="K26" s="16"/>
      <c r="L26" s="16"/>
      <c r="M26" s="15"/>
      <c r="N26" s="18">
        <f>IF(OR(L26="",P26=""),"",ROUND(L26*1440,0)-P26)</f>
      </c>
      <c r="O26" s="19">
        <f>IF(A26="","",IF(OR(Q25="",D26=""),"",Q25+D26))</f>
      </c>
      <c r="P26" s="19">
        <f>IF(OR(O26="",E26="",F26=""),"",O26+E26+F26)</f>
      </c>
      <c r="Q26" s="19">
        <f>IF(A26="",Q25,IF(OR(P26="",G26=""),"",P26+G26))</f>
      </c>
    </row>
    <row r="27" spans="1:17" x14ac:dyDescent="0.25">
      <c r="A27" s="15"/>
      <c r="B27" s="16"/>
      <c r="C27" s="16"/>
      <c r="D27" s="15"/>
      <c r="E27" s="15"/>
      <c r="F27" s="15"/>
      <c r="G27" s="15"/>
      <c r="H27" s="17">
        <f>IF(O27="","",O27/1440)</f>
      </c>
      <c r="I27" s="17">
        <f>IF(P27="","",P27/1440)</f>
      </c>
      <c r="J27" s="18">
        <f>IF(A27="","",IF(P27="","нужно уточнить: переезд, ожидание или работа",IF(AND(C27&lt;&gt;"",P27&gt;ROUND(C27*1440,0)),"визит заканчивается позже окна на "&amp;(P27-ROUND(C27*1440,0))&amp;" мин",IF(AND(B27&lt;&gt;"",O27+E27&lt;ROUND(B27*1440,0)),"работа начнётся раньше окна на "&amp;(ROUND(B27*1440,0)-O27-E27)&amp;" мин — впишите ожидание",IF(AND(B27="",C27=""),"окна нет","в окне")))))</f>
      </c>
      <c r="K27" s="16"/>
      <c r="L27" s="16"/>
      <c r="M27" s="15"/>
      <c r="N27" s="18">
        <f>IF(OR(L27="",P27=""),"",ROUND(L27*1440,0)-P27)</f>
      </c>
      <c r="O27" s="19">
        <f>IF(A27="","",IF(OR(Q26="",D27=""),"",Q26+D27))</f>
      </c>
      <c r="P27" s="19">
        <f>IF(OR(O27="",E27="",F27=""),"",O27+E27+F27)</f>
      </c>
      <c r="Q27" s="19">
        <f>IF(A27="",Q26,IF(OR(P27="",G27=""),"",P27+G27))</f>
      </c>
    </row>
    <row r="28" spans="1:17" x14ac:dyDescent="0.25">
      <c r="A28" s="15"/>
      <c r="B28" s="16"/>
      <c r="C28" s="16"/>
      <c r="D28" s="15"/>
      <c r="E28" s="15"/>
      <c r="F28" s="15"/>
      <c r="G28" s="15"/>
      <c r="H28" s="17">
        <f>IF(O28="","",O28/1440)</f>
      </c>
      <c r="I28" s="17">
        <f>IF(P28="","",P28/1440)</f>
      </c>
      <c r="J28" s="18">
        <f>IF(A28="","",IF(P28="","нужно уточнить: переезд, ожидание или работа",IF(AND(C28&lt;&gt;"",P28&gt;ROUND(C28*1440,0)),"визит заканчивается позже окна на "&amp;(P28-ROUND(C28*1440,0))&amp;" мин",IF(AND(B28&lt;&gt;"",O28+E28&lt;ROUND(B28*1440,0)),"работа начнётся раньше окна на "&amp;(ROUND(B28*1440,0)-O28-E28)&amp;" мин — впишите ожидание",IF(AND(B28="",C28=""),"окна нет","в окне")))))</f>
      </c>
      <c r="K28" s="16"/>
      <c r="L28" s="16"/>
      <c r="M28" s="15"/>
      <c r="N28" s="18">
        <f>IF(OR(L28="",P28=""),"",ROUND(L28*1440,0)-P28)</f>
      </c>
      <c r="O28" s="19">
        <f>IF(A28="","",IF(OR(Q27="",D28=""),"",Q27+D28))</f>
      </c>
      <c r="P28" s="19">
        <f>IF(OR(O28="",E28="",F28=""),"",O28+E28+F28)</f>
      </c>
      <c r="Q28" s="19">
        <f>IF(A28="",Q27,IF(OR(P28="",G28=""),"",P28+G28))</f>
      </c>
    </row>
    <row r="29" spans="1:17" x14ac:dyDescent="0.25">
      <c r="A29" s="15"/>
      <c r="B29" s="16"/>
      <c r="C29" s="16"/>
      <c r="D29" s="15"/>
      <c r="E29" s="15"/>
      <c r="F29" s="15"/>
      <c r="G29" s="15"/>
      <c r="H29" s="17">
        <f>IF(O29="","",O29/1440)</f>
      </c>
      <c r="I29" s="17">
        <f>IF(P29="","",P29/1440)</f>
      </c>
      <c r="J29" s="18">
        <f>IF(A29="","",IF(P29="","нужно уточнить: переезд, ожидание или работа",IF(AND(C29&lt;&gt;"",P29&gt;ROUND(C29*1440,0)),"визит заканчивается позже окна на "&amp;(P29-ROUND(C29*1440,0))&amp;" мин",IF(AND(B29&lt;&gt;"",O29+E29&lt;ROUND(B29*1440,0)),"работа начнётся раньше окна на "&amp;(ROUND(B29*1440,0)-O29-E29)&amp;" мин — впишите ожидание",IF(AND(B29="",C29=""),"окна нет","в окне")))))</f>
      </c>
      <c r="K29" s="16"/>
      <c r="L29" s="16"/>
      <c r="M29" s="15"/>
      <c r="N29" s="18">
        <f>IF(OR(L29="",P29=""),"",ROUND(L29*1440,0)-P29)</f>
      </c>
      <c r="O29" s="19">
        <f>IF(A29="","",IF(OR(Q28="",D29=""),"",Q28+D29))</f>
      </c>
      <c r="P29" s="19">
        <f>IF(OR(O29="",E29="",F29=""),"",O29+E29+F29)</f>
      </c>
      <c r="Q29" s="19">
        <f>IF(A29="",Q28,IF(OR(P29="",G29=""),"",P29+G29))</f>
      </c>
    </row>
    <row r="30" spans="1:17" x14ac:dyDescent="0.25">
      <c r="A30" s="15"/>
      <c r="B30" s="16"/>
      <c r="C30" s="16"/>
      <c r="D30" s="15"/>
      <c r="E30" s="15"/>
      <c r="F30" s="15"/>
      <c r="G30" s="15"/>
      <c r="H30" s="17">
        <f>IF(O30="","",O30/1440)</f>
      </c>
      <c r="I30" s="17">
        <f>IF(P30="","",P30/1440)</f>
      </c>
      <c r="J30" s="18">
        <f>IF(A30="","",IF(P30="","нужно уточнить: переезд, ожидание или работа",IF(AND(C30&lt;&gt;"",P30&gt;ROUND(C30*1440,0)),"визит заканчивается позже окна на "&amp;(P30-ROUND(C30*1440,0))&amp;" мин",IF(AND(B30&lt;&gt;"",O30+E30&lt;ROUND(B30*1440,0)),"работа начнётся раньше окна на "&amp;(ROUND(B30*1440,0)-O30-E30)&amp;" мин — впишите ожидание",IF(AND(B30="",C30=""),"окна нет","в окне")))))</f>
      </c>
      <c r="K30" s="16"/>
      <c r="L30" s="16"/>
      <c r="M30" s="15"/>
      <c r="N30" s="18">
        <f>IF(OR(L30="",P30=""),"",ROUND(L30*1440,0)-P30)</f>
      </c>
      <c r="O30" s="19">
        <f>IF(A30="","",IF(OR(Q29="",D30=""),"",Q29+D30))</f>
      </c>
      <c r="P30" s="19">
        <f>IF(OR(O30="",E30="",F30=""),"",O30+E30+F30)</f>
      </c>
      <c r="Q30" s="19">
        <f>IF(A30="",Q29,IF(OR(P30="",G30=""),"",P30+G30))</f>
      </c>
    </row>
  </sheetData>
  <autoFilter ref="A10:N30"/>
  <mergeCells count="12">
    <mergeCell ref="A3:C3"/>
    <mergeCell ref="F3:I3"/>
    <mergeCell ref="A4:C4"/>
    <mergeCell ref="F4:I4"/>
    <mergeCell ref="A5:C5"/>
    <mergeCell ref="F5:I5"/>
    <mergeCell ref="A6:C6"/>
    <mergeCell ref="F6:I6"/>
    <mergeCell ref="A7:C7"/>
    <mergeCell ref="F7:I7"/>
    <mergeCell ref="F8:I8"/>
    <mergeCell ref="J8:N8"/>
  </mergeCells>
  <conditionalFormatting sqref="J11:J30">
    <cfRule type="expression" dxfId="1" priority="1">
      <formula>AND($J11&lt;&gt;"",$J11&lt;&gt;"в окне",$J11&lt;&gt;"окна нет")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Как заполнять</vt:lpstr>
      <vt:lpstr>Маршрут</vt:lpstr>
      <vt:lpstr>Пример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kurer-msk.ru</dc:creator>
  <dc:title>Маршрут мерчандайзера</dc:title>
  <dc:subject/>
  <dc:description/>
  <cp:keywords/>
  <cp:category/>
  <cp:lastModifiedBy>Unknown</cp:lastModifiedBy>
  <dcterms:created xsi:type="dcterms:W3CDTF">2026-10-18T01:16:55Z</dcterms:created>
  <dcterms:modified xsi:type="dcterms:W3CDTF">2026-10-18T01:16:55Z</dcterms:modified>
</cp:coreProperties>
</file>